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000004087\Desktop\"/>
    </mc:Choice>
  </mc:AlternateContent>
  <bookViews>
    <workbookView xWindow="0" yWindow="0" windowWidth="28800" windowHeight="11730"/>
  </bookViews>
  <sheets>
    <sheet name="學什費徵收表" sheetId="1" r:id="rId1"/>
  </sheets>
  <definedNames>
    <definedName name="_xlnm.Print_Titles" localSheetId="0">學什費徵收表!$16:$17</definedName>
  </definedNames>
  <calcPr calcId="152511"/>
</workbook>
</file>

<file path=xl/calcChain.xml><?xml version="1.0" encoding="utf-8"?>
<calcChain xmlns="http://schemas.openxmlformats.org/spreadsheetml/2006/main">
  <c r="I20" i="1" l="1"/>
  <c r="F20" i="1"/>
  <c r="D20" i="1" s="1"/>
  <c r="E20" i="1"/>
  <c r="M42" i="1"/>
  <c r="M41" i="1"/>
  <c r="M36" i="1"/>
  <c r="M49" i="1"/>
  <c r="M24" i="1"/>
  <c r="M27" i="1"/>
  <c r="E30" i="1"/>
  <c r="I30" i="1"/>
  <c r="F30" i="1"/>
  <c r="M30" i="1" s="1"/>
  <c r="D48" i="1"/>
  <c r="M48" i="1"/>
  <c r="E48" i="1"/>
  <c r="I48" i="1"/>
  <c r="M33" i="1"/>
  <c r="E34" i="1"/>
  <c r="E35" i="1"/>
  <c r="E37" i="1"/>
  <c r="D38" i="1"/>
  <c r="M38" i="1"/>
  <c r="E38" i="1"/>
  <c r="E39" i="1"/>
  <c r="M40" i="1"/>
  <c r="E43" i="1"/>
  <c r="M43" i="1" s="1"/>
  <c r="E44" i="1"/>
  <c r="E45" i="1"/>
  <c r="E46" i="1"/>
  <c r="D47" i="1"/>
  <c r="M47" i="1"/>
  <c r="E47" i="1"/>
  <c r="E28" i="1"/>
  <c r="E31" i="1"/>
  <c r="E32" i="1"/>
  <c r="E26" i="1"/>
  <c r="E19" i="1"/>
  <c r="E21" i="1"/>
  <c r="E22" i="1"/>
  <c r="E23" i="1"/>
  <c r="E18" i="1"/>
  <c r="I35" i="1"/>
  <c r="F35" i="1"/>
  <c r="D35" i="1" s="1"/>
  <c r="M35" i="1" s="1"/>
  <c r="I46" i="1"/>
  <c r="F46" i="1"/>
  <c r="D46" i="1" s="1"/>
  <c r="M46" i="1" s="1"/>
  <c r="I31" i="1"/>
  <c r="F31" i="1"/>
  <c r="D31" i="1" s="1"/>
  <c r="M31" i="1" s="1"/>
  <c r="I45" i="1"/>
  <c r="F45" i="1"/>
  <c r="D45" i="1" s="1"/>
  <c r="M45" i="1" s="1"/>
  <c r="I47" i="1"/>
  <c r="I44" i="1"/>
  <c r="F44" i="1" s="1"/>
  <c r="D44" i="1" s="1"/>
  <c r="M44" i="1" s="1"/>
  <c r="I39" i="1"/>
  <c r="F39" i="1" s="1"/>
  <c r="D39" i="1" s="1"/>
  <c r="M39" i="1" s="1"/>
  <c r="I37" i="1"/>
  <c r="F37" i="1" s="1"/>
  <c r="D37" i="1" s="1"/>
  <c r="M37" i="1" s="1"/>
  <c r="I34" i="1"/>
  <c r="F34" i="1" s="1"/>
  <c r="D34" i="1" s="1"/>
  <c r="M34" i="1" s="1"/>
  <c r="I32" i="1"/>
  <c r="F32" i="1" s="1"/>
  <c r="D32" i="1" s="1"/>
  <c r="M32" i="1" s="1"/>
  <c r="I28" i="1"/>
  <c r="F28" i="1" s="1"/>
  <c r="D28" i="1" s="1"/>
  <c r="M28" i="1" s="1"/>
  <c r="I29" i="1"/>
  <c r="F29" i="1" s="1"/>
  <c r="M29" i="1"/>
  <c r="I26" i="1"/>
  <c r="F26" i="1"/>
  <c r="D26" i="1" s="1"/>
  <c r="M26" i="1" s="1"/>
  <c r="I19" i="1"/>
  <c r="F19" i="1"/>
  <c r="M19" i="1" s="1"/>
  <c r="I21" i="1"/>
  <c r="F21" i="1"/>
  <c r="D21" i="1" s="1"/>
  <c r="I22" i="1"/>
  <c r="F22" i="1"/>
  <c r="M22" i="1" s="1"/>
  <c r="I23" i="1"/>
  <c r="F23" i="1"/>
  <c r="M23" i="1" s="1"/>
  <c r="I18" i="1"/>
  <c r="F18" i="1" s="1"/>
  <c r="D18" i="1" s="1"/>
  <c r="M18" i="1" s="1"/>
  <c r="D23" i="1"/>
  <c r="D22" i="1"/>
  <c r="D19" i="1"/>
  <c r="M21" i="1"/>
  <c r="M20" i="1"/>
</calcChain>
</file>

<file path=xl/sharedStrings.xml><?xml version="1.0" encoding="utf-8"?>
<sst xmlns="http://schemas.openxmlformats.org/spreadsheetml/2006/main" count="83" uniqueCount="75">
  <si>
    <t>學費</t>
    <phoneticPr fontId="2" type="noConversion"/>
  </si>
  <si>
    <t>學分費</t>
    <phoneticPr fontId="2" type="noConversion"/>
  </si>
  <si>
    <t>退撫基金</t>
    <phoneticPr fontId="2" type="noConversion"/>
  </si>
  <si>
    <t>合計</t>
    <phoneticPr fontId="2" type="noConversion"/>
  </si>
  <si>
    <t>在職專班</t>
  </si>
  <si>
    <r>
      <t>學</t>
    </r>
    <r>
      <rPr>
        <sz val="12"/>
        <rFont val="Times New Roman"/>
        <family val="1"/>
      </rPr>
      <t xml:space="preserve">      </t>
    </r>
    <r>
      <rPr>
        <sz val="12"/>
        <rFont val="標楷體"/>
        <family val="4"/>
        <charset val="136"/>
      </rPr>
      <t>院</t>
    </r>
    <phoneticPr fontId="2" type="noConversion"/>
  </si>
  <si>
    <r>
      <t>系</t>
    </r>
    <r>
      <rPr>
        <sz val="12"/>
        <rFont val="Times New Roman"/>
        <family val="1"/>
      </rPr>
      <t xml:space="preserve">          </t>
    </r>
    <r>
      <rPr>
        <sz val="12"/>
        <rFont val="標楷體"/>
        <family val="4"/>
        <charset val="136"/>
      </rPr>
      <t>所</t>
    </r>
    <phoneticPr fontId="2" type="noConversion"/>
  </si>
  <si>
    <t>工學院</t>
    <phoneticPr fontId="2" type="noConversion"/>
  </si>
  <si>
    <t>管理學院</t>
    <phoneticPr fontId="2" type="noConversion"/>
  </si>
  <si>
    <t>大學部延修生超過九學分(不含)之標準</t>
    <phoneticPr fontId="2" type="noConversion"/>
  </si>
  <si>
    <t>碩士班</t>
    <phoneticPr fontId="2" type="noConversion"/>
  </si>
  <si>
    <t>博士班</t>
    <phoneticPr fontId="2" type="noConversion"/>
  </si>
  <si>
    <t>醫學院</t>
    <phoneticPr fontId="2" type="noConversion"/>
  </si>
  <si>
    <t>工學院</t>
    <phoneticPr fontId="2" type="noConversion"/>
  </si>
  <si>
    <t>管理學院</t>
    <phoneticPr fontId="2" type="noConversion"/>
  </si>
  <si>
    <t>收      費      項      目</t>
    <phoneticPr fontId="2" type="noConversion"/>
  </si>
  <si>
    <t>不分學院別</t>
    <phoneticPr fontId="2" type="noConversion"/>
  </si>
  <si>
    <t>醫學院</t>
    <phoneticPr fontId="2" type="noConversion"/>
  </si>
  <si>
    <t>工學院</t>
    <phoneticPr fontId="2" type="noConversion"/>
  </si>
  <si>
    <t>管理學院</t>
    <phoneticPr fontId="2" type="noConversion"/>
  </si>
  <si>
    <t>護理研究所在職專班(一~三年)</t>
  </si>
  <si>
    <t>護理研究所在職專班(四~六年)</t>
  </si>
  <si>
    <t>電機所、化材所、電子所在職專班一~三年</t>
  </si>
  <si>
    <t>電機所、化材所、電子所在職專班四~六年</t>
  </si>
  <si>
    <t>繳交全額學什費</t>
    <phoneticPr fontId="2" type="noConversion"/>
  </si>
  <si>
    <t>100學年度(含)以後入學電子所、資工所(陸生)</t>
    <phoneticPr fontId="2" type="noConversion"/>
  </si>
  <si>
    <t>100學度(含)以後入學生物醫學研究所(陸生)</t>
    <phoneticPr fontId="2" type="noConversion"/>
  </si>
  <si>
    <t>100學度(含)以後入學生物醫學研究所(陸生)</t>
    <phoneticPr fontId="2" type="noConversion"/>
  </si>
  <si>
    <t>學生團體保險費</t>
    <phoneticPr fontId="2" type="noConversion"/>
  </si>
  <si>
    <t>學費</t>
    <phoneticPr fontId="2" type="noConversion"/>
  </si>
  <si>
    <t>雜費</t>
  </si>
  <si>
    <t>雜費</t>
    <phoneticPr fontId="2" type="noConversion"/>
  </si>
  <si>
    <t>管院碩士在職專班高階組一年(下),預收12學分及論文6學分</t>
    <phoneticPr fontId="2" type="noConversion"/>
  </si>
  <si>
    <t>管院碩士在職專班高階組一年(上),預收18學分</t>
    <phoneticPr fontId="2" type="noConversion"/>
  </si>
  <si>
    <t>醫學院</t>
    <phoneticPr fontId="2" type="noConversion"/>
  </si>
  <si>
    <t>護理系、學士後護理系、醫學生物技術暨檢驗學系、醫學影像放射系、物治系、職治系、生物醫學系、呼吸治療學系</t>
    <phoneticPr fontId="2" type="noConversion"/>
  </si>
  <si>
    <t>臨研所博士班臨醫組、中醫組</t>
    <phoneticPr fontId="2" type="noConversion"/>
  </si>
  <si>
    <t>醫學院大學部</t>
    <phoneticPr fontId="2" type="noConversion"/>
  </si>
  <si>
    <t>醫學院碩士班及在職班</t>
    <phoneticPr fontId="2" type="noConversion"/>
  </si>
  <si>
    <t>醫學院博士班</t>
    <phoneticPr fontId="2" type="noConversion"/>
  </si>
  <si>
    <t>工學院大學部</t>
    <phoneticPr fontId="2" type="noConversion"/>
  </si>
  <si>
    <t>工學院碩士班及在職班</t>
    <phoneticPr fontId="2" type="noConversion"/>
  </si>
  <si>
    <t>工學院博士班</t>
    <phoneticPr fontId="2" type="noConversion"/>
  </si>
  <si>
    <t>管理學院大學部</t>
    <phoneticPr fontId="2" type="noConversion"/>
  </si>
  <si>
    <t>管理學院碩士及在職班</t>
    <phoneticPr fontId="2" type="noConversion"/>
  </si>
  <si>
    <t>管理學院博士班</t>
    <phoneticPr fontId="2" type="noConversion"/>
  </si>
  <si>
    <t>大學部及研究所(碩博士生)復學生以復學當學年之學雜費收費標準收費</t>
  </si>
  <si>
    <t>規定應修年限之學期數內按學雜費收費，超過之學期按延修生規定收費</t>
  </si>
  <si>
    <t>研究所 碩士班(一般生)三年(含)以上:按學分數計算，9學分（含）以下收取學分費（每學分1271元）；10學分（含）以上收取全額學雜費；不滿3學分收3個學分基數。</t>
    <phoneticPr fontId="2" type="noConversion"/>
  </si>
  <si>
    <t>研究所 博士班三年(含)以上:按學分數計算，9學分（含）以下收取學分費（每學分1271元）；10學分（含）以上收取全額學雜費；不滿3學分收3個學分基數。</t>
    <phoneticPr fontId="2" type="noConversion"/>
  </si>
  <si>
    <t>大學部延修生:按學分數計算，9學分（含）以下收取學分費（每學分1240元；10學分（含）以上收取全額學雜費。自107學年度入學之新生若延修時不滿3學分收3個學分基數。</t>
    <phoneticPr fontId="2" type="noConversion"/>
  </si>
  <si>
    <t>94學度(含)以後入學基研所(在職生)、醫學生物技術所(在職生)</t>
  </si>
  <si>
    <t>臨研所碩士班、顱顏所、中醫系傳醫組(不分學年度,不分正備取)</t>
    <phoneticPr fontId="2" type="noConversion"/>
  </si>
  <si>
    <t>大學部預收3學分</t>
    <phoneticPr fontId="2" type="noConversion"/>
  </si>
  <si>
    <t>研究所延修生預收3學分</t>
    <phoneticPr fontId="2" type="noConversion"/>
  </si>
  <si>
    <t>研究所延修生超過九學分(不含)之標準</t>
    <phoneticPr fontId="2" type="noConversion"/>
  </si>
  <si>
    <t xml:space="preserve">工學院          </t>
    <phoneticPr fontId="2" type="noConversion"/>
  </si>
  <si>
    <t>企管所博士班</t>
    <phoneticPr fontId="2" type="noConversion"/>
  </si>
  <si>
    <t>管院碩士在職專班三~六年(先收雜費)</t>
    <phoneticPr fontId="2" type="noConversion"/>
  </si>
  <si>
    <t>生物醫學研究所(原基研所)、醫學生物技術所(非在職)、分子醫學全英碩士班、顯微手術國際碩士學位學程(106以前入學)</t>
    <phoneticPr fontId="2" type="noConversion"/>
  </si>
  <si>
    <t>顯微手術國際碩士學位學程(107以後入學)</t>
    <phoneticPr fontId="2" type="noConversion"/>
  </si>
  <si>
    <t>醫管所、企管所、資管所、工管所、商管專業學院、智慧醫療</t>
    <phoneticPr fontId="2" type="noConversion"/>
  </si>
  <si>
    <t>中醫系、醫學系(一~五年)</t>
    <phoneticPr fontId="2" type="noConversion"/>
  </si>
  <si>
    <t>中醫系、醫學系(六~七年)</t>
    <phoneticPr fontId="2" type="noConversion"/>
  </si>
  <si>
    <t>中醫系雙主修醫學系(八年)</t>
    <phoneticPr fontId="2" type="noConversion"/>
  </si>
  <si>
    <t>奈米工程及設計碩士學位學程</t>
    <phoneticPr fontId="2" type="noConversion"/>
  </si>
  <si>
    <t>電機所、機械所、化材所、電子所博士班、生物醫學工程所、資工所</t>
    <phoneticPr fontId="2" type="noConversion"/>
  </si>
  <si>
    <t>護研所、天然藥物所、復健科學所、臨床行為所、早期療育所、臨研所呼吸暨重症照護組、臨床資訊組、醫學物理影像科學研究所(不分正、備取)；健康產業照護碩士學位；生物科技產業碩學位、生物醫學系臨床試驗與評估碩士班</t>
    <phoneticPr fontId="2" type="noConversion"/>
  </si>
  <si>
    <t>管理學院在職專班(除高階組)</t>
    <phoneticPr fontId="2" type="noConversion"/>
  </si>
  <si>
    <t>研究所學分費</t>
    <phoneticPr fontId="2" type="noConversion"/>
  </si>
  <si>
    <t>94學年度(含)以後入學電機所、機械所、化材所、電子所、資工所、光電工程所、醫療機電所、生化生醫所、管院工設所、生物醫學工程所</t>
    <phoneticPr fontId="2" type="noConversion"/>
  </si>
  <si>
    <t>醫管系、工管系、資管系、國際健康管理學院學士班(不含工設系)</t>
    <phoneticPr fontId="2" type="noConversion"/>
  </si>
  <si>
    <t>基研所、生醫所、復健所、醫學影像暨放射科學系博士班、臨研所博士班醫放組、護理所、生物科技所、生物科技產業博士學程</t>
    <phoneticPr fontId="2" type="noConversion"/>
  </si>
  <si>
    <t>電機系、機械系、化材系、電子系、資工系、管院工設系、電資外國學生專班、人工智慧學士學位學程</t>
    <phoneticPr fontId="2" type="noConversion"/>
  </si>
  <si>
    <t>大學部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</si>
</sst>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_-;\-* #,##0_-;_-* &quot;-&quot;??_-;_-@_-"/>
    <numFmt numFmtId="177" formatCode="#,##0;[Red]#,##0"/>
  </numFmts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0"/>
      <color indexed="9"/>
      <name val="標楷體"/>
      <family val="4"/>
      <charset val="136"/>
    </font>
    <font>
      <sz val="10"/>
      <name val="新細明體"/>
      <family val="1"/>
      <charset val="136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2" xfId="2" applyNumberFormat="1" applyFont="1" applyFill="1" applyBorder="1" applyAlignment="1">
      <alignment horizontal="right" vertical="center" wrapText="1"/>
    </xf>
    <xf numFmtId="176" fontId="4" fillId="2" borderId="3" xfId="2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vertical="center" wrapText="1"/>
    </xf>
    <xf numFmtId="0" fontId="4" fillId="9" borderId="15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horizontal="left" vertical="center" wrapText="1"/>
    </xf>
    <xf numFmtId="176" fontId="4" fillId="7" borderId="2" xfId="2" applyNumberFormat="1" applyFont="1" applyFill="1" applyBorder="1" applyAlignment="1">
      <alignment horizontal="right" vertical="center" wrapText="1"/>
    </xf>
    <xf numFmtId="0" fontId="4" fillId="7" borderId="0" xfId="0" applyFont="1" applyFill="1" applyAlignment="1">
      <alignment horizontal="right" vertical="center" wrapText="1"/>
    </xf>
    <xf numFmtId="176" fontId="4" fillId="10" borderId="2" xfId="2" applyNumberFormat="1" applyFont="1" applyFill="1" applyBorder="1" applyAlignment="1">
      <alignment horizontal="right" vertical="center" wrapText="1"/>
    </xf>
    <xf numFmtId="0" fontId="4" fillId="10" borderId="0" xfId="0" applyFont="1" applyFill="1" applyAlignment="1">
      <alignment horizontal="right" vertical="center" wrapText="1"/>
    </xf>
    <xf numFmtId="0" fontId="4" fillId="0" borderId="17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177" fontId="4" fillId="2" borderId="4" xfId="0" applyNumberFormat="1" applyFont="1" applyFill="1" applyBorder="1" applyAlignment="1">
      <alignment horizontal="right" vertical="center" wrapText="1"/>
    </xf>
    <xf numFmtId="177" fontId="4" fillId="2" borderId="2" xfId="2" applyNumberFormat="1" applyFont="1" applyFill="1" applyBorder="1" applyAlignment="1">
      <alignment horizontal="right" vertical="center" wrapText="1"/>
    </xf>
    <xf numFmtId="177" fontId="4" fillId="7" borderId="2" xfId="2" applyNumberFormat="1" applyFont="1" applyFill="1" applyBorder="1" applyAlignment="1">
      <alignment horizontal="right" vertical="center" wrapText="1"/>
    </xf>
    <xf numFmtId="177" fontId="4" fillId="10" borderId="2" xfId="2" applyNumberFormat="1" applyFont="1" applyFill="1" applyBorder="1" applyAlignment="1">
      <alignment horizontal="right" vertical="center" wrapText="1"/>
    </xf>
    <xf numFmtId="177" fontId="4" fillId="2" borderId="3" xfId="2" applyNumberFormat="1" applyFont="1" applyFill="1" applyBorder="1" applyAlignment="1">
      <alignment horizontal="right" vertical="center" wrapText="1"/>
    </xf>
    <xf numFmtId="177" fontId="4" fillId="0" borderId="2" xfId="2" applyNumberFormat="1" applyFont="1" applyFill="1" applyBorder="1" applyAlignment="1">
      <alignment horizontal="right" vertical="center" wrapText="1"/>
    </xf>
    <xf numFmtId="177" fontId="4" fillId="7" borderId="15" xfId="2" applyNumberFormat="1" applyFont="1" applyFill="1" applyBorder="1" applyAlignment="1">
      <alignment horizontal="right" vertical="center" wrapText="1"/>
    </xf>
    <xf numFmtId="177" fontId="4" fillId="0" borderId="15" xfId="2" applyNumberFormat="1" applyFont="1" applyFill="1" applyBorder="1" applyAlignment="1">
      <alignment horizontal="right" vertical="center" wrapText="1"/>
    </xf>
    <xf numFmtId="177" fontId="4" fillId="2" borderId="15" xfId="2" applyNumberFormat="1" applyFont="1" applyFill="1" applyBorder="1" applyAlignment="1">
      <alignment horizontal="right" vertical="center" wrapText="1"/>
    </xf>
    <xf numFmtId="177" fontId="4" fillId="2" borderId="2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/>
    </xf>
    <xf numFmtId="0" fontId="6" fillId="13" borderId="0" xfId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177" fontId="4" fillId="2" borderId="12" xfId="0" applyNumberFormat="1" applyFont="1" applyFill="1" applyBorder="1" applyAlignment="1">
      <alignment horizontal="right" vertical="center" wrapText="1"/>
    </xf>
    <xf numFmtId="177" fontId="4" fillId="2" borderId="14" xfId="2" applyNumberFormat="1" applyFont="1" applyFill="1" applyBorder="1" applyAlignment="1">
      <alignment horizontal="right" vertical="center" wrapText="1"/>
    </xf>
    <xf numFmtId="177" fontId="4" fillId="7" borderId="14" xfId="2" applyNumberFormat="1" applyFont="1" applyFill="1" applyBorder="1" applyAlignment="1">
      <alignment horizontal="right" vertical="center" wrapText="1"/>
    </xf>
    <xf numFmtId="177" fontId="4" fillId="10" borderId="14" xfId="2" applyNumberFormat="1" applyFont="1" applyFill="1" applyBorder="1" applyAlignment="1">
      <alignment horizontal="right" vertical="center" wrapText="1"/>
    </xf>
    <xf numFmtId="177" fontId="4" fillId="2" borderId="19" xfId="2" applyNumberFormat="1" applyFont="1" applyFill="1" applyBorder="1" applyAlignment="1">
      <alignment horizontal="right" vertical="center" wrapText="1"/>
    </xf>
    <xf numFmtId="177" fontId="4" fillId="2" borderId="14" xfId="0" applyNumberFormat="1" applyFont="1" applyFill="1" applyBorder="1" applyAlignment="1">
      <alignment horizontal="right" vertical="center" wrapText="1"/>
    </xf>
    <xf numFmtId="0" fontId="4" fillId="9" borderId="13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7" fontId="4" fillId="0" borderId="14" xfId="2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wrapText="1"/>
    </xf>
    <xf numFmtId="0" fontId="3" fillId="9" borderId="2" xfId="3" applyFill="1" applyBorder="1" applyAlignment="1" applyProtection="1">
      <alignment horizontal="left" vertical="center" wrapText="1"/>
    </xf>
    <xf numFmtId="0" fontId="3" fillId="0" borderId="2" xfId="3" applyBorder="1" applyAlignment="1" applyProtection="1">
      <alignment horizontal="left" vertical="center"/>
    </xf>
    <xf numFmtId="0" fontId="3" fillId="0" borderId="2" xfId="3" applyBorder="1" applyAlignment="1" applyProtection="1">
      <alignment vertical="center"/>
    </xf>
    <xf numFmtId="0" fontId="3" fillId="9" borderId="20" xfId="3" applyFill="1" applyBorder="1" applyAlignment="1" applyProtection="1">
      <alignment horizontal="left" vertical="center" wrapText="1"/>
    </xf>
    <xf numFmtId="0" fontId="3" fillId="0" borderId="21" xfId="3" applyBorder="1" applyAlignment="1" applyProtection="1">
      <alignment horizontal="left" vertical="center"/>
    </xf>
    <xf numFmtId="0" fontId="3" fillId="0" borderId="21" xfId="3" applyBorder="1" applyAlignment="1" applyProtection="1">
      <alignment vertical="center"/>
    </xf>
    <xf numFmtId="0" fontId="3" fillId="0" borderId="4" xfId="3" applyBorder="1" applyAlignment="1" applyProtection="1">
      <alignment vertical="center"/>
    </xf>
    <xf numFmtId="0" fontId="3" fillId="7" borderId="20" xfId="3" applyFill="1" applyBorder="1" applyAlignment="1" applyProtection="1">
      <alignment horizontal="left" vertical="center" wrapText="1"/>
    </xf>
    <xf numFmtId="0" fontId="6" fillId="5" borderId="20" xfId="1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176" fontId="4" fillId="2" borderId="22" xfId="2" applyNumberFormat="1" applyFont="1" applyFill="1" applyBorder="1" applyAlignment="1">
      <alignment horizontal="center" vertical="center" wrapText="1"/>
    </xf>
    <xf numFmtId="176" fontId="4" fillId="2" borderId="23" xfId="2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14" borderId="25" xfId="0" applyFont="1" applyFill="1" applyBorder="1" applyAlignment="1">
      <alignment vertical="center" wrapText="1"/>
    </xf>
    <xf numFmtId="0" fontId="0" fillId="14" borderId="12" xfId="0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6" fillId="11" borderId="20" xfId="1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left" vertical="top" wrapText="1"/>
    </xf>
    <xf numFmtId="0" fontId="4" fillId="9" borderId="16" xfId="0" applyFont="1" applyFill="1" applyBorder="1" applyAlignment="1">
      <alignment horizontal="left" vertical="top" wrapText="1"/>
    </xf>
    <xf numFmtId="0" fontId="4" fillId="12" borderId="14" xfId="0" applyFont="1" applyFill="1" applyBorder="1" applyAlignment="1">
      <alignment vertical="center" wrapText="1"/>
    </xf>
    <xf numFmtId="0" fontId="4" fillId="12" borderId="29" xfId="0" applyFont="1" applyFill="1" applyBorder="1" applyAlignment="1">
      <alignment vertical="center" wrapText="1"/>
    </xf>
    <xf numFmtId="0" fontId="3" fillId="8" borderId="20" xfId="3" applyFill="1" applyBorder="1" applyAlignment="1" applyProtection="1">
      <alignment horizontal="lef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4">
    <cellStyle name="一般" xfId="0" builtinId="0"/>
    <cellStyle name="一般_Sheet1" xfId="1"/>
    <cellStyle name="千分位" xfId="2" builtinId="3"/>
    <cellStyle name="超連結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view="pageLayout" zoomScaleNormal="85" zoomScaleSheetLayoutView="100" workbookViewId="0">
      <selection activeCell="D30" sqref="D30"/>
    </sheetView>
  </sheetViews>
  <sheetFormatPr defaultRowHeight="16.5"/>
  <cols>
    <col min="1" max="1" width="7.875" style="1" customWidth="1"/>
    <col min="2" max="2" width="12.875" style="1" customWidth="1"/>
    <col min="3" max="3" width="73.375" style="1" customWidth="1"/>
    <col min="4" max="4" width="10.625" style="1" customWidth="1"/>
    <col min="5" max="5" width="10.25" style="1" customWidth="1"/>
    <col min="6" max="6" width="11.375" style="2" hidden="1" customWidth="1"/>
    <col min="7" max="7" width="10.5" style="37" hidden="1" customWidth="1"/>
    <col min="8" max="8" width="9.5" style="37" hidden="1" customWidth="1"/>
    <col min="9" max="9" width="9.5" style="39" hidden="1" customWidth="1"/>
    <col min="10" max="10" width="12.125" style="2" hidden="1" customWidth="1"/>
    <col min="11" max="11" width="9.125" style="2" customWidth="1"/>
    <col min="12" max="12" width="10" style="2" customWidth="1"/>
    <col min="13" max="13" width="13.5" style="2" customWidth="1"/>
    <col min="14" max="16384" width="9" style="1"/>
  </cols>
  <sheetData>
    <row r="1" spans="1:13">
      <c r="A1" s="72" t="s">
        <v>37</v>
      </c>
      <c r="B1" s="73"/>
      <c r="C1" s="73"/>
      <c r="D1" s="73"/>
      <c r="E1" s="73"/>
      <c r="F1" s="73"/>
      <c r="G1" s="73"/>
      <c r="H1" s="73"/>
      <c r="I1" s="74"/>
      <c r="J1" s="74"/>
      <c r="K1" s="74"/>
      <c r="L1" s="74"/>
      <c r="M1" s="74"/>
    </row>
    <row r="2" spans="1:13">
      <c r="A2" s="72" t="s">
        <v>38</v>
      </c>
      <c r="B2" s="73"/>
      <c r="C2" s="73"/>
      <c r="D2" s="73"/>
      <c r="E2" s="73"/>
      <c r="F2" s="73"/>
      <c r="G2" s="73"/>
      <c r="H2" s="73"/>
      <c r="I2" s="74"/>
      <c r="J2" s="74"/>
      <c r="K2" s="74"/>
      <c r="L2" s="74"/>
      <c r="M2" s="74"/>
    </row>
    <row r="3" spans="1:13">
      <c r="A3" s="75" t="s">
        <v>39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8"/>
    </row>
    <row r="4" spans="1:13">
      <c r="A4" s="79" t="s">
        <v>40</v>
      </c>
      <c r="B4" s="76"/>
      <c r="C4" s="76"/>
      <c r="D4" s="76"/>
      <c r="E4" s="76"/>
      <c r="F4" s="76"/>
      <c r="G4" s="76"/>
      <c r="H4" s="76"/>
      <c r="I4" s="77"/>
      <c r="J4" s="77"/>
      <c r="K4" s="77"/>
      <c r="L4" s="77"/>
      <c r="M4" s="78"/>
    </row>
    <row r="5" spans="1:13">
      <c r="A5" s="79" t="s">
        <v>41</v>
      </c>
      <c r="B5" s="76"/>
      <c r="C5" s="76"/>
      <c r="D5" s="76"/>
      <c r="E5" s="76"/>
      <c r="F5" s="76"/>
      <c r="G5" s="76"/>
      <c r="H5" s="76"/>
      <c r="I5" s="77"/>
      <c r="J5" s="77"/>
      <c r="K5" s="77"/>
      <c r="L5" s="77"/>
      <c r="M5" s="78"/>
    </row>
    <row r="6" spans="1:13">
      <c r="A6" s="79" t="s">
        <v>42</v>
      </c>
      <c r="B6" s="76"/>
      <c r="C6" s="76"/>
      <c r="D6" s="76"/>
      <c r="E6" s="76"/>
      <c r="F6" s="76"/>
      <c r="G6" s="76"/>
      <c r="H6" s="76"/>
      <c r="I6" s="77"/>
      <c r="J6" s="77"/>
      <c r="K6" s="77"/>
      <c r="L6" s="77"/>
      <c r="M6" s="78"/>
    </row>
    <row r="7" spans="1:13">
      <c r="A7" s="99" t="s">
        <v>43</v>
      </c>
      <c r="B7" s="76"/>
      <c r="C7" s="76"/>
      <c r="D7" s="76"/>
      <c r="E7" s="76"/>
      <c r="F7" s="76"/>
      <c r="G7" s="76"/>
      <c r="H7" s="76"/>
      <c r="I7" s="77"/>
      <c r="J7" s="77"/>
      <c r="K7" s="77"/>
      <c r="L7" s="77"/>
      <c r="M7" s="78"/>
    </row>
    <row r="8" spans="1:13">
      <c r="A8" s="99" t="s">
        <v>44</v>
      </c>
      <c r="B8" s="76"/>
      <c r="C8" s="76"/>
      <c r="D8" s="76"/>
      <c r="E8" s="76"/>
      <c r="F8" s="76"/>
      <c r="G8" s="76"/>
      <c r="H8" s="76"/>
      <c r="I8" s="77"/>
      <c r="J8" s="77"/>
      <c r="K8" s="77"/>
      <c r="L8" s="77"/>
      <c r="M8" s="78"/>
    </row>
    <row r="9" spans="1:13">
      <c r="A9" s="99" t="s">
        <v>45</v>
      </c>
      <c r="B9" s="76"/>
      <c r="C9" s="76"/>
      <c r="D9" s="76"/>
      <c r="E9" s="76"/>
      <c r="F9" s="76"/>
      <c r="G9" s="76"/>
      <c r="H9" s="76"/>
      <c r="I9" s="77"/>
      <c r="J9" s="77"/>
      <c r="K9" s="77"/>
      <c r="L9" s="77"/>
      <c r="M9" s="78"/>
    </row>
    <row r="10" spans="1:13">
      <c r="A10" s="80" t="s">
        <v>50</v>
      </c>
      <c r="B10" s="81"/>
      <c r="C10" s="81"/>
      <c r="D10" s="81"/>
      <c r="E10" s="81"/>
      <c r="F10" s="81"/>
      <c r="G10" s="81"/>
      <c r="H10" s="81"/>
      <c r="I10" s="82"/>
      <c r="J10" s="82"/>
      <c r="K10" s="82"/>
      <c r="L10" s="82"/>
      <c r="M10" s="83"/>
    </row>
    <row r="11" spans="1:13">
      <c r="A11" s="80" t="s">
        <v>48</v>
      </c>
      <c r="B11" s="81"/>
      <c r="C11" s="81"/>
      <c r="D11" s="81"/>
      <c r="E11" s="81"/>
      <c r="F11" s="81"/>
      <c r="G11" s="81"/>
      <c r="H11" s="81"/>
      <c r="I11" s="82"/>
      <c r="J11" s="82"/>
      <c r="K11" s="82"/>
      <c r="L11" s="82"/>
      <c r="M11" s="83"/>
    </row>
    <row r="12" spans="1:13">
      <c r="A12" s="80" t="s">
        <v>49</v>
      </c>
      <c r="B12" s="81"/>
      <c r="C12" s="81"/>
      <c r="D12" s="81"/>
      <c r="E12" s="81"/>
      <c r="F12" s="81"/>
      <c r="G12" s="81"/>
      <c r="H12" s="81"/>
      <c r="I12" s="82"/>
      <c r="J12" s="82"/>
      <c r="K12" s="82"/>
      <c r="L12" s="82"/>
      <c r="M12" s="83"/>
    </row>
    <row r="13" spans="1:13">
      <c r="A13" s="92" t="s">
        <v>46</v>
      </c>
      <c r="B13" s="81"/>
      <c r="C13" s="81"/>
      <c r="D13" s="81"/>
      <c r="E13" s="81"/>
      <c r="F13" s="81"/>
      <c r="G13" s="81"/>
      <c r="H13" s="81"/>
      <c r="I13" s="82"/>
      <c r="J13" s="82"/>
      <c r="K13" s="82"/>
      <c r="L13" s="82"/>
      <c r="M13" s="83"/>
    </row>
    <row r="14" spans="1:13">
      <c r="A14" s="92" t="s">
        <v>47</v>
      </c>
      <c r="B14" s="81"/>
      <c r="C14" s="81"/>
      <c r="D14" s="81"/>
      <c r="E14" s="81"/>
      <c r="F14" s="81"/>
      <c r="G14" s="81"/>
      <c r="H14" s="81"/>
      <c r="I14" s="82"/>
      <c r="J14" s="82"/>
      <c r="K14" s="82"/>
      <c r="L14" s="82"/>
      <c r="M14" s="83"/>
    </row>
    <row r="15" spans="1:13" ht="17.25" thickBot="1">
      <c r="A15" s="58"/>
      <c r="B15" s="57"/>
      <c r="C15" s="57"/>
      <c r="D15" s="59"/>
      <c r="E15" s="59"/>
      <c r="F15" s="59"/>
      <c r="G15" s="59"/>
      <c r="H15" s="59"/>
      <c r="I15" s="60"/>
      <c r="J15" s="60"/>
      <c r="K15" s="60"/>
      <c r="L15" s="1"/>
      <c r="M15" s="1"/>
    </row>
    <row r="16" spans="1:13">
      <c r="A16" s="11"/>
      <c r="B16" s="12"/>
      <c r="C16" s="12"/>
      <c r="D16" s="100" t="s">
        <v>15</v>
      </c>
      <c r="E16" s="101"/>
      <c r="F16" s="102"/>
      <c r="G16" s="102"/>
      <c r="H16" s="102"/>
      <c r="I16" s="102"/>
      <c r="J16" s="102"/>
      <c r="K16" s="102"/>
      <c r="L16" s="102"/>
      <c r="M16" s="103"/>
    </row>
    <row r="17" spans="1:13" ht="33">
      <c r="A17" s="93" t="s">
        <v>5</v>
      </c>
      <c r="B17" s="94"/>
      <c r="C17" s="13" t="s">
        <v>6</v>
      </c>
      <c r="D17" s="13" t="s">
        <v>29</v>
      </c>
      <c r="E17" s="13" t="s">
        <v>30</v>
      </c>
      <c r="F17" s="13" t="s">
        <v>0</v>
      </c>
      <c r="G17" s="41" t="s">
        <v>0</v>
      </c>
      <c r="H17" s="42" t="s">
        <v>1</v>
      </c>
      <c r="I17" s="43" t="s">
        <v>2</v>
      </c>
      <c r="J17" s="44" t="s">
        <v>31</v>
      </c>
      <c r="K17" s="44" t="s">
        <v>1</v>
      </c>
      <c r="L17" s="44" t="s">
        <v>28</v>
      </c>
      <c r="M17" s="45" t="s">
        <v>3</v>
      </c>
    </row>
    <row r="18" spans="1:13">
      <c r="A18" s="16" t="s">
        <v>74</v>
      </c>
      <c r="B18" s="95" t="s">
        <v>34</v>
      </c>
      <c r="C18" s="3" t="s">
        <v>62</v>
      </c>
      <c r="D18" s="46">
        <f t="shared" ref="D18:D23" si="0">F18</f>
        <v>43688.639999999999</v>
      </c>
      <c r="E18" s="46">
        <f t="shared" ref="E18:E23" si="1">J18</f>
        <v>15628</v>
      </c>
      <c r="F18" s="4">
        <f t="shared" ref="F18:F23" si="2">+G18+I18</f>
        <v>43688.639999999999</v>
      </c>
      <c r="G18" s="36">
        <v>42832</v>
      </c>
      <c r="H18" s="36"/>
      <c r="I18" s="38">
        <f t="shared" ref="I18:I23" si="3">(+G18+H18)*2%</f>
        <v>856.64</v>
      </c>
      <c r="J18" s="4">
        <v>15628</v>
      </c>
      <c r="K18" s="4"/>
      <c r="L18" s="4">
        <v>299</v>
      </c>
      <c r="M18" s="5">
        <f>D18+E18+L18</f>
        <v>59615.64</v>
      </c>
    </row>
    <row r="19" spans="1:13">
      <c r="A19" s="17"/>
      <c r="B19" s="96"/>
      <c r="C19" s="6" t="s">
        <v>63</v>
      </c>
      <c r="D19" s="46">
        <f t="shared" si="0"/>
        <v>43684.56</v>
      </c>
      <c r="E19" s="46">
        <f t="shared" si="1"/>
        <v>12502</v>
      </c>
      <c r="F19" s="4">
        <f t="shared" si="2"/>
        <v>43684.56</v>
      </c>
      <c r="G19" s="36">
        <v>42828</v>
      </c>
      <c r="H19" s="36"/>
      <c r="I19" s="38">
        <f t="shared" si="3"/>
        <v>856.56000000000006</v>
      </c>
      <c r="J19" s="4">
        <v>12502</v>
      </c>
      <c r="K19" s="4"/>
      <c r="L19" s="4">
        <v>299</v>
      </c>
      <c r="M19" s="5">
        <f t="shared" ref="M19:M24" si="4">+F19+J19+L19+K19</f>
        <v>56485.56</v>
      </c>
    </row>
    <row r="20" spans="1:13">
      <c r="A20" s="17"/>
      <c r="B20" s="96"/>
      <c r="C20" s="6" t="s">
        <v>64</v>
      </c>
      <c r="D20" s="46">
        <f t="shared" si="0"/>
        <v>43684.56</v>
      </c>
      <c r="E20" s="46">
        <f t="shared" si="1"/>
        <v>12502</v>
      </c>
      <c r="F20" s="4">
        <f t="shared" si="2"/>
        <v>43684.56</v>
      </c>
      <c r="G20" s="36">
        <v>42828</v>
      </c>
      <c r="H20" s="36"/>
      <c r="I20" s="38">
        <f t="shared" si="3"/>
        <v>856.56000000000006</v>
      </c>
      <c r="J20" s="4">
        <v>12502</v>
      </c>
      <c r="K20" s="4"/>
      <c r="L20" s="4">
        <v>299</v>
      </c>
      <c r="M20" s="5">
        <f t="shared" si="4"/>
        <v>56485.56</v>
      </c>
    </row>
    <row r="21" spans="1:13" ht="33">
      <c r="A21" s="17"/>
      <c r="B21" s="96"/>
      <c r="C21" s="6" t="s">
        <v>35</v>
      </c>
      <c r="D21" s="46">
        <f t="shared" si="0"/>
        <v>32972.519999999997</v>
      </c>
      <c r="E21" s="46">
        <f t="shared" si="1"/>
        <v>13604</v>
      </c>
      <c r="F21" s="4">
        <f t="shared" si="2"/>
        <v>32972.519999999997</v>
      </c>
      <c r="G21" s="36">
        <v>32326</v>
      </c>
      <c r="H21" s="36"/>
      <c r="I21" s="38">
        <f t="shared" si="3"/>
        <v>646.52</v>
      </c>
      <c r="J21" s="4">
        <v>13604</v>
      </c>
      <c r="K21" s="4"/>
      <c r="L21" s="4">
        <v>299</v>
      </c>
      <c r="M21" s="5">
        <f t="shared" si="4"/>
        <v>46875.519999999997</v>
      </c>
    </row>
    <row r="22" spans="1:13" ht="33">
      <c r="A22" s="17"/>
      <c r="B22" s="21" t="s">
        <v>7</v>
      </c>
      <c r="C22" s="7" t="s">
        <v>73</v>
      </c>
      <c r="D22" s="46">
        <f t="shared" si="0"/>
        <v>32972.519999999997</v>
      </c>
      <c r="E22" s="46">
        <f t="shared" si="1"/>
        <v>11334</v>
      </c>
      <c r="F22" s="4">
        <f t="shared" si="2"/>
        <v>32972.519999999997</v>
      </c>
      <c r="G22" s="36">
        <v>32326</v>
      </c>
      <c r="H22" s="36"/>
      <c r="I22" s="38">
        <f t="shared" si="3"/>
        <v>646.52</v>
      </c>
      <c r="J22" s="4">
        <v>11334</v>
      </c>
      <c r="K22" s="4"/>
      <c r="L22" s="4">
        <v>299</v>
      </c>
      <c r="M22" s="5">
        <f t="shared" si="4"/>
        <v>44605.52</v>
      </c>
    </row>
    <row r="23" spans="1:13">
      <c r="A23" s="17"/>
      <c r="B23" s="22" t="s">
        <v>8</v>
      </c>
      <c r="C23" s="7" t="s">
        <v>71</v>
      </c>
      <c r="D23" s="46">
        <f t="shared" si="0"/>
        <v>31520.04</v>
      </c>
      <c r="E23" s="46">
        <f t="shared" si="1"/>
        <v>7008</v>
      </c>
      <c r="F23" s="4">
        <f t="shared" si="2"/>
        <v>31520.04</v>
      </c>
      <c r="G23" s="36">
        <v>30902</v>
      </c>
      <c r="H23" s="36"/>
      <c r="I23" s="38">
        <f t="shared" si="3"/>
        <v>618.04</v>
      </c>
      <c r="J23" s="4">
        <v>7008</v>
      </c>
      <c r="K23" s="4"/>
      <c r="L23" s="4">
        <v>299</v>
      </c>
      <c r="M23" s="5">
        <f t="shared" si="4"/>
        <v>38827.040000000001</v>
      </c>
    </row>
    <row r="24" spans="1:13">
      <c r="A24" s="17"/>
      <c r="B24" s="97" t="s">
        <v>16</v>
      </c>
      <c r="C24" s="7" t="s">
        <v>53</v>
      </c>
      <c r="D24" s="46"/>
      <c r="E24" s="46"/>
      <c r="F24" s="4"/>
      <c r="G24" s="36"/>
      <c r="H24" s="36">
        <v>1240</v>
      </c>
      <c r="I24" s="38"/>
      <c r="J24" s="4"/>
      <c r="K24" s="4">
        <v>3720</v>
      </c>
      <c r="L24" s="4">
        <v>299</v>
      </c>
      <c r="M24" s="5">
        <f t="shared" si="4"/>
        <v>4019</v>
      </c>
    </row>
    <row r="25" spans="1:13" ht="17.25" thickBot="1">
      <c r="A25" s="18"/>
      <c r="B25" s="98"/>
      <c r="C25" s="8" t="s">
        <v>9</v>
      </c>
      <c r="D25" s="84" t="s">
        <v>24</v>
      </c>
      <c r="E25" s="85"/>
      <c r="F25" s="86"/>
      <c r="G25" s="86"/>
      <c r="H25" s="86"/>
      <c r="I25" s="86"/>
      <c r="J25" s="86"/>
      <c r="K25" s="86"/>
      <c r="L25" s="86"/>
      <c r="M25" s="87"/>
    </row>
    <row r="26" spans="1:13">
      <c r="A26" s="19" t="s">
        <v>10</v>
      </c>
      <c r="B26" s="23" t="s">
        <v>17</v>
      </c>
      <c r="C26" s="6" t="s">
        <v>52</v>
      </c>
      <c r="D26" s="47">
        <f t="shared" ref="D26:D32" si="5">F26*1.025</f>
        <v>44780.855999999992</v>
      </c>
      <c r="E26" s="47">
        <f t="shared" ref="E26:E32" si="6">J26*1.025</f>
        <v>16018.699999999999</v>
      </c>
      <c r="F26" s="48">
        <f t="shared" ref="F26:F32" si="7">+G26+I26</f>
        <v>43688.639999999999</v>
      </c>
      <c r="G26" s="49">
        <v>42832</v>
      </c>
      <c r="H26" s="49"/>
      <c r="I26" s="50">
        <f t="shared" ref="I26:I32" si="8">(+G26+H26)*2%</f>
        <v>856.64</v>
      </c>
      <c r="J26" s="48">
        <v>15628</v>
      </c>
      <c r="K26" s="48"/>
      <c r="L26" s="48">
        <v>299</v>
      </c>
      <c r="M26" s="51">
        <f>D26+E26+L26</f>
        <v>61098.55599999999</v>
      </c>
    </row>
    <row r="27" spans="1:13">
      <c r="A27" s="19"/>
      <c r="B27" s="68"/>
      <c r="C27" s="6" t="s">
        <v>60</v>
      </c>
      <c r="D27" s="47">
        <v>0</v>
      </c>
      <c r="E27" s="47">
        <v>0</v>
      </c>
      <c r="F27" s="48"/>
      <c r="G27" s="49"/>
      <c r="H27" s="49"/>
      <c r="I27" s="50"/>
      <c r="J27" s="48"/>
      <c r="K27" s="48"/>
      <c r="L27" s="48">
        <v>299</v>
      </c>
      <c r="M27" s="51">
        <f>D27+E27+L27</f>
        <v>299</v>
      </c>
    </row>
    <row r="28" spans="1:13" ht="49.5">
      <c r="A28" s="19"/>
      <c r="B28" s="24"/>
      <c r="C28" s="6" t="s">
        <v>67</v>
      </c>
      <c r="D28" s="47">
        <f t="shared" si="5"/>
        <v>33796.832999999991</v>
      </c>
      <c r="E28" s="47">
        <f t="shared" si="6"/>
        <v>13944.099999999999</v>
      </c>
      <c r="F28" s="48">
        <f t="shared" si="7"/>
        <v>32972.519999999997</v>
      </c>
      <c r="G28" s="49">
        <v>32326</v>
      </c>
      <c r="H28" s="49"/>
      <c r="I28" s="50">
        <f t="shared" si="8"/>
        <v>646.52</v>
      </c>
      <c r="J28" s="48">
        <v>13604</v>
      </c>
      <c r="K28" s="48"/>
      <c r="L28" s="48">
        <v>299</v>
      </c>
      <c r="M28" s="51">
        <f t="shared" ref="M28:M39" si="9">D28+E28+L28</f>
        <v>48039.93299999999</v>
      </c>
    </row>
    <row r="29" spans="1:13" ht="33">
      <c r="A29" s="19"/>
      <c r="B29" s="24"/>
      <c r="C29" s="6" t="s">
        <v>59</v>
      </c>
      <c r="D29" s="47">
        <v>20036</v>
      </c>
      <c r="E29" s="47">
        <v>11537</v>
      </c>
      <c r="F29" s="48">
        <f t="shared" si="7"/>
        <v>20035.86</v>
      </c>
      <c r="G29" s="49">
        <v>19643</v>
      </c>
      <c r="H29" s="49"/>
      <c r="I29" s="50">
        <f t="shared" si="8"/>
        <v>392.86</v>
      </c>
      <c r="J29" s="48">
        <v>11537</v>
      </c>
      <c r="K29" s="48"/>
      <c r="L29" s="48">
        <v>299</v>
      </c>
      <c r="M29" s="51">
        <f t="shared" si="9"/>
        <v>31872</v>
      </c>
    </row>
    <row r="30" spans="1:13">
      <c r="A30" s="20"/>
      <c r="B30" s="28"/>
      <c r="C30" s="9" t="s">
        <v>51</v>
      </c>
      <c r="D30" s="47">
        <v>33797</v>
      </c>
      <c r="E30" s="47">
        <f>J30*1.025</f>
        <v>13944.099999999999</v>
      </c>
      <c r="F30" s="48">
        <f>+G30+I30</f>
        <v>32971.5</v>
      </c>
      <c r="G30" s="49">
        <v>32325</v>
      </c>
      <c r="H30" s="49"/>
      <c r="I30" s="50">
        <f>(+G30+H30)*2%</f>
        <v>646.5</v>
      </c>
      <c r="J30" s="52">
        <v>13604</v>
      </c>
      <c r="K30" s="52"/>
      <c r="L30" s="48">
        <v>299</v>
      </c>
      <c r="M30" s="51">
        <f>D30+E30+L30</f>
        <v>48040.1</v>
      </c>
    </row>
    <row r="31" spans="1:13">
      <c r="A31" s="19"/>
      <c r="B31" s="26"/>
      <c r="C31" s="9" t="s">
        <v>26</v>
      </c>
      <c r="D31" s="47">
        <f t="shared" si="5"/>
        <v>33796.832999999991</v>
      </c>
      <c r="E31" s="47">
        <f t="shared" si="6"/>
        <v>13944.099999999999</v>
      </c>
      <c r="F31" s="48">
        <f>+G31+I31</f>
        <v>32972.519999999997</v>
      </c>
      <c r="G31" s="49">
        <v>32326</v>
      </c>
      <c r="H31" s="49"/>
      <c r="I31" s="50">
        <f t="shared" si="8"/>
        <v>646.52</v>
      </c>
      <c r="J31" s="52">
        <v>13604</v>
      </c>
      <c r="K31" s="52"/>
      <c r="L31" s="48">
        <v>299</v>
      </c>
      <c r="M31" s="51">
        <f t="shared" si="9"/>
        <v>48039.93299999999</v>
      </c>
    </row>
    <row r="32" spans="1:13">
      <c r="A32" s="19"/>
      <c r="B32" s="25" t="s">
        <v>17</v>
      </c>
      <c r="C32" s="6" t="s">
        <v>20</v>
      </c>
      <c r="D32" s="47">
        <f t="shared" si="5"/>
        <v>40559.126999999993</v>
      </c>
      <c r="E32" s="47">
        <f t="shared" si="6"/>
        <v>16734.149999999998</v>
      </c>
      <c r="F32" s="48">
        <f t="shared" si="7"/>
        <v>39569.879999999997</v>
      </c>
      <c r="G32" s="49">
        <v>38794</v>
      </c>
      <c r="H32" s="49"/>
      <c r="I32" s="50">
        <f t="shared" si="8"/>
        <v>775.88</v>
      </c>
      <c r="J32" s="48">
        <v>16326</v>
      </c>
      <c r="K32" s="48"/>
      <c r="L32" s="48">
        <v>299</v>
      </c>
      <c r="M32" s="51">
        <f t="shared" si="9"/>
        <v>57592.276999999987</v>
      </c>
    </row>
    <row r="33" spans="1:13">
      <c r="A33" s="19"/>
      <c r="B33" s="26" t="s">
        <v>4</v>
      </c>
      <c r="C33" s="6" t="s">
        <v>21</v>
      </c>
      <c r="D33" s="47"/>
      <c r="E33" s="47"/>
      <c r="F33" s="48"/>
      <c r="G33" s="49"/>
      <c r="H33" s="49"/>
      <c r="I33" s="50"/>
      <c r="J33" s="48"/>
      <c r="K33" s="48">
        <v>4581</v>
      </c>
      <c r="L33" s="48">
        <v>299</v>
      </c>
      <c r="M33" s="51">
        <f>D33+E33+L33+K33</f>
        <v>4880</v>
      </c>
    </row>
    <row r="34" spans="1:13" ht="33">
      <c r="A34" s="19" t="s">
        <v>10</v>
      </c>
      <c r="B34" s="33" t="s">
        <v>56</v>
      </c>
      <c r="C34" s="6" t="s">
        <v>70</v>
      </c>
      <c r="D34" s="47">
        <f t="shared" ref="D34:D39" si="10">F34*1.025</f>
        <v>33796.832999999991</v>
      </c>
      <c r="E34" s="47">
        <f t="shared" ref="E34:E48" si="11">J34*1.025</f>
        <v>11617.349999999999</v>
      </c>
      <c r="F34" s="48">
        <f>+G34+I34</f>
        <v>32972.519999999997</v>
      </c>
      <c r="G34" s="49">
        <v>32326</v>
      </c>
      <c r="H34" s="49"/>
      <c r="I34" s="50">
        <f>(+G34+H34)*2%</f>
        <v>646.52</v>
      </c>
      <c r="J34" s="48">
        <v>11334</v>
      </c>
      <c r="K34" s="48"/>
      <c r="L34" s="48">
        <v>299</v>
      </c>
      <c r="M34" s="51">
        <f t="shared" si="9"/>
        <v>45713.18299999999</v>
      </c>
    </row>
    <row r="35" spans="1:13">
      <c r="A35" s="20"/>
      <c r="B35" s="34"/>
      <c r="C35" s="6" t="s">
        <v>25</v>
      </c>
      <c r="D35" s="47">
        <f t="shared" si="10"/>
        <v>33796.832999999991</v>
      </c>
      <c r="E35" s="47">
        <f t="shared" si="11"/>
        <v>11617.349999999999</v>
      </c>
      <c r="F35" s="48">
        <f>+G35+I35</f>
        <v>32972.519999999997</v>
      </c>
      <c r="G35" s="49">
        <v>32326</v>
      </c>
      <c r="H35" s="49"/>
      <c r="I35" s="50">
        <f>(+G35+H35)*2%</f>
        <v>646.52</v>
      </c>
      <c r="J35" s="48">
        <v>11334</v>
      </c>
      <c r="K35" s="48"/>
      <c r="L35" s="48">
        <v>299</v>
      </c>
      <c r="M35" s="51">
        <f t="shared" si="9"/>
        <v>45713.18299999999</v>
      </c>
    </row>
    <row r="36" spans="1:13">
      <c r="A36" s="20"/>
      <c r="B36" s="34"/>
      <c r="C36" s="6" t="s">
        <v>65</v>
      </c>
      <c r="D36" s="47">
        <v>56332</v>
      </c>
      <c r="E36" s="47">
        <v>19368</v>
      </c>
      <c r="F36" s="48"/>
      <c r="G36" s="49"/>
      <c r="H36" s="49"/>
      <c r="I36" s="50"/>
      <c r="J36" s="48"/>
      <c r="K36" s="48"/>
      <c r="L36" s="48">
        <v>299</v>
      </c>
      <c r="M36" s="51">
        <f t="shared" si="9"/>
        <v>75999</v>
      </c>
    </row>
    <row r="37" spans="1:13">
      <c r="A37" s="20"/>
      <c r="B37" s="32" t="s">
        <v>18</v>
      </c>
      <c r="C37" s="6" t="s">
        <v>22</v>
      </c>
      <c r="D37" s="47">
        <f t="shared" si="10"/>
        <v>40552.853999999999</v>
      </c>
      <c r="E37" s="47">
        <f t="shared" si="11"/>
        <v>13942.05</v>
      </c>
      <c r="F37" s="48">
        <f>+G37+I37</f>
        <v>39563.760000000002</v>
      </c>
      <c r="G37" s="49">
        <v>38788</v>
      </c>
      <c r="H37" s="49"/>
      <c r="I37" s="50">
        <f>(+G37+H37)*2%</f>
        <v>775.76</v>
      </c>
      <c r="J37" s="48">
        <v>13602</v>
      </c>
      <c r="K37" s="48"/>
      <c r="L37" s="48">
        <v>299</v>
      </c>
      <c r="M37" s="51">
        <f t="shared" si="9"/>
        <v>54793.903999999995</v>
      </c>
    </row>
    <row r="38" spans="1:13">
      <c r="A38" s="20"/>
      <c r="B38" s="35" t="s">
        <v>4</v>
      </c>
      <c r="C38" s="6" t="s">
        <v>23</v>
      </c>
      <c r="D38" s="47">
        <f t="shared" si="10"/>
        <v>0</v>
      </c>
      <c r="E38" s="47">
        <f t="shared" si="11"/>
        <v>0</v>
      </c>
      <c r="F38" s="48"/>
      <c r="G38" s="49"/>
      <c r="H38" s="49"/>
      <c r="I38" s="50"/>
      <c r="J38" s="48"/>
      <c r="K38" s="48">
        <v>4581</v>
      </c>
      <c r="L38" s="48">
        <v>299</v>
      </c>
      <c r="M38" s="51">
        <f>D38+E38+L38+K38</f>
        <v>4880</v>
      </c>
    </row>
    <row r="39" spans="1:13">
      <c r="A39" s="19" t="s">
        <v>10</v>
      </c>
      <c r="B39" s="29" t="s">
        <v>8</v>
      </c>
      <c r="C39" s="6" t="s">
        <v>61</v>
      </c>
      <c r="D39" s="47">
        <f t="shared" si="10"/>
        <v>32308.040999999997</v>
      </c>
      <c r="E39" s="47">
        <f t="shared" si="11"/>
        <v>7183.2</v>
      </c>
      <c r="F39" s="48">
        <f>+G39+I39</f>
        <v>31520.04</v>
      </c>
      <c r="G39" s="49">
        <v>30902</v>
      </c>
      <c r="H39" s="49"/>
      <c r="I39" s="50">
        <f>(+G39+H39)*2%</f>
        <v>618.04</v>
      </c>
      <c r="J39" s="48">
        <v>7008</v>
      </c>
      <c r="K39" s="48"/>
      <c r="L39" s="48">
        <v>299</v>
      </c>
      <c r="M39" s="51">
        <f t="shared" si="9"/>
        <v>39790.240999999995</v>
      </c>
    </row>
    <row r="40" spans="1:13" s="10" customFormat="1">
      <c r="A40" s="20"/>
      <c r="B40" s="30" t="s">
        <v>19</v>
      </c>
      <c r="C40" s="71" t="s">
        <v>68</v>
      </c>
      <c r="D40" s="67">
        <v>65625</v>
      </c>
      <c r="E40" s="67">
        <v>8288</v>
      </c>
      <c r="F40" s="48"/>
      <c r="G40" s="53"/>
      <c r="H40" s="53"/>
      <c r="I40" s="50"/>
      <c r="J40" s="54"/>
      <c r="K40" s="70"/>
      <c r="L40" s="48">
        <v>299</v>
      </c>
      <c r="M40" s="66">
        <f>D40+E40+L40</f>
        <v>74212</v>
      </c>
    </row>
    <row r="41" spans="1:13" s="10" customFormat="1">
      <c r="A41" s="20"/>
      <c r="B41" s="31"/>
      <c r="C41" s="71" t="s">
        <v>33</v>
      </c>
      <c r="D41" s="56">
        <v>221400</v>
      </c>
      <c r="E41" s="47">
        <v>8288</v>
      </c>
      <c r="F41" s="48"/>
      <c r="G41" s="53"/>
      <c r="H41" s="53"/>
      <c r="I41" s="50"/>
      <c r="J41" s="54"/>
      <c r="K41" s="54"/>
      <c r="L41" s="48">
        <v>299</v>
      </c>
      <c r="M41" s="51">
        <f>D41+E41+L41+K41</f>
        <v>229987</v>
      </c>
    </row>
    <row r="42" spans="1:13" s="10" customFormat="1">
      <c r="A42" s="20"/>
      <c r="B42" s="31"/>
      <c r="C42" s="40" t="s">
        <v>32</v>
      </c>
      <c r="D42" s="56">
        <v>147600</v>
      </c>
      <c r="E42" s="47">
        <v>8288</v>
      </c>
      <c r="F42" s="48"/>
      <c r="G42" s="53"/>
      <c r="H42" s="53"/>
      <c r="I42" s="50"/>
      <c r="J42" s="54"/>
      <c r="K42" s="54">
        <v>73800</v>
      </c>
      <c r="L42" s="48">
        <v>299</v>
      </c>
      <c r="M42" s="51">
        <f>D42+E42+L42+K42</f>
        <v>229987</v>
      </c>
    </row>
    <row r="43" spans="1:13" s="10" customFormat="1">
      <c r="A43" s="20"/>
      <c r="B43" s="31"/>
      <c r="C43" s="40" t="s">
        <v>58</v>
      </c>
      <c r="D43" s="56"/>
      <c r="E43" s="47">
        <f t="shared" si="11"/>
        <v>8288.15</v>
      </c>
      <c r="F43" s="48"/>
      <c r="G43" s="53"/>
      <c r="H43" s="53"/>
      <c r="I43" s="50"/>
      <c r="J43" s="54">
        <v>8086</v>
      </c>
      <c r="K43" s="54"/>
      <c r="L43" s="48">
        <v>299</v>
      </c>
      <c r="M43" s="51">
        <f>D43+E43+L43+K43</f>
        <v>8587.15</v>
      </c>
    </row>
    <row r="44" spans="1:13">
      <c r="A44" s="14" t="s">
        <v>11</v>
      </c>
      <c r="B44" s="27" t="s">
        <v>12</v>
      </c>
      <c r="C44" s="3" t="s">
        <v>36</v>
      </c>
      <c r="D44" s="47">
        <f>F44*1.025</f>
        <v>44780.855999999992</v>
      </c>
      <c r="E44" s="47">
        <f t="shared" si="11"/>
        <v>16018.699999999999</v>
      </c>
      <c r="F44" s="48">
        <f>+G44+I44</f>
        <v>43688.639999999999</v>
      </c>
      <c r="G44" s="53">
        <v>42832</v>
      </c>
      <c r="H44" s="53"/>
      <c r="I44" s="50">
        <f>(+G44+H44)*2%</f>
        <v>856.64</v>
      </c>
      <c r="J44" s="55">
        <v>15628</v>
      </c>
      <c r="K44" s="55"/>
      <c r="L44" s="48">
        <v>299</v>
      </c>
      <c r="M44" s="51">
        <f>D44+E44+L44</f>
        <v>61098.55599999999</v>
      </c>
    </row>
    <row r="45" spans="1:13" ht="33">
      <c r="A45" s="15"/>
      <c r="B45" s="28"/>
      <c r="C45" s="6" t="s">
        <v>72</v>
      </c>
      <c r="D45" s="47">
        <f>F45*1.025</f>
        <v>33796.832999999991</v>
      </c>
      <c r="E45" s="47">
        <f t="shared" si="11"/>
        <v>13944.099999999999</v>
      </c>
      <c r="F45" s="48">
        <f>+G45+I45</f>
        <v>32972.519999999997</v>
      </c>
      <c r="G45" s="49">
        <v>32326</v>
      </c>
      <c r="H45" s="49"/>
      <c r="I45" s="50">
        <f>(+G45+H45)*2%</f>
        <v>646.52</v>
      </c>
      <c r="J45" s="48">
        <v>13604</v>
      </c>
      <c r="K45" s="48"/>
      <c r="L45" s="48">
        <v>299</v>
      </c>
      <c r="M45" s="51">
        <f>D45+E45+L45</f>
        <v>48039.93299999999</v>
      </c>
    </row>
    <row r="46" spans="1:13">
      <c r="A46" s="15"/>
      <c r="B46" s="26"/>
      <c r="C46" s="9" t="s">
        <v>27</v>
      </c>
      <c r="D46" s="47">
        <f>F46*1.025</f>
        <v>33796.832999999991</v>
      </c>
      <c r="E46" s="47">
        <f t="shared" si="11"/>
        <v>13944.099999999999</v>
      </c>
      <c r="F46" s="48">
        <f>+G46+I46</f>
        <v>32972.519999999997</v>
      </c>
      <c r="G46" s="49">
        <v>32326</v>
      </c>
      <c r="H46" s="49"/>
      <c r="I46" s="50">
        <f>(+G46+H46)*2%</f>
        <v>646.52</v>
      </c>
      <c r="J46" s="48">
        <v>13604</v>
      </c>
      <c r="K46" s="48"/>
      <c r="L46" s="48">
        <v>299</v>
      </c>
      <c r="M46" s="51">
        <f>D46+E46+L46</f>
        <v>48039.93299999999</v>
      </c>
    </row>
    <row r="47" spans="1:13">
      <c r="A47" s="15"/>
      <c r="B47" s="32" t="s">
        <v>13</v>
      </c>
      <c r="C47" s="6" t="s">
        <v>66</v>
      </c>
      <c r="D47" s="47">
        <f>F47*1.025</f>
        <v>33797.324999999997</v>
      </c>
      <c r="E47" s="47">
        <f t="shared" si="11"/>
        <v>11617.349999999999</v>
      </c>
      <c r="F47" s="48">
        <v>32973</v>
      </c>
      <c r="G47" s="49">
        <v>15545</v>
      </c>
      <c r="H47" s="49"/>
      <c r="I47" s="50">
        <f>(+G47+H47)*2%</f>
        <v>310.90000000000003</v>
      </c>
      <c r="J47" s="48">
        <v>11334</v>
      </c>
      <c r="K47" s="48"/>
      <c r="L47" s="48">
        <v>299</v>
      </c>
      <c r="M47" s="51">
        <f>D47+E47+L47-1</f>
        <v>45712.674999999996</v>
      </c>
    </row>
    <row r="48" spans="1:13">
      <c r="A48" s="15"/>
      <c r="B48" s="30" t="s">
        <v>14</v>
      </c>
      <c r="C48" s="61" t="s">
        <v>57</v>
      </c>
      <c r="D48" s="67">
        <f>F48*1.025</f>
        <v>32307.999999999996</v>
      </c>
      <c r="E48" s="62">
        <f t="shared" si="11"/>
        <v>7183.2</v>
      </c>
      <c r="F48" s="63">
        <v>31520</v>
      </c>
      <c r="G48" s="64">
        <v>16248</v>
      </c>
      <c r="H48" s="64"/>
      <c r="I48" s="65">
        <f>(+G48+H48)*2%</f>
        <v>324.95999999999998</v>
      </c>
      <c r="J48" s="63">
        <v>7008</v>
      </c>
      <c r="K48" s="63"/>
      <c r="L48" s="48">
        <v>299</v>
      </c>
      <c r="M48" s="66">
        <f>D48+E48+L48</f>
        <v>39790.199999999997</v>
      </c>
    </row>
    <row r="49" spans="1:13">
      <c r="A49" s="88" t="s">
        <v>69</v>
      </c>
      <c r="B49" s="89"/>
      <c r="C49" s="7" t="s">
        <v>54</v>
      </c>
      <c r="D49" s="69"/>
      <c r="E49" s="69"/>
      <c r="F49" s="4"/>
      <c r="G49" s="36"/>
      <c r="H49" s="36">
        <v>1240</v>
      </c>
      <c r="I49" s="38"/>
      <c r="J49" s="4"/>
      <c r="K49" s="4">
        <v>3813</v>
      </c>
      <c r="L49" s="48">
        <v>299</v>
      </c>
      <c r="M49" s="5">
        <f>+F49+J49+L49+K49</f>
        <v>4112</v>
      </c>
    </row>
    <row r="50" spans="1:13" ht="17.25" thickBot="1">
      <c r="A50" s="90"/>
      <c r="B50" s="91"/>
      <c r="C50" s="8" t="s">
        <v>55</v>
      </c>
      <c r="D50" s="84" t="s">
        <v>24</v>
      </c>
      <c r="E50" s="85"/>
      <c r="F50" s="86"/>
      <c r="G50" s="86"/>
      <c r="H50" s="86"/>
      <c r="I50" s="86"/>
      <c r="J50" s="86"/>
      <c r="K50" s="86"/>
      <c r="L50" s="86"/>
      <c r="M50" s="87"/>
    </row>
  </sheetData>
  <mergeCells count="21">
    <mergeCell ref="A6:M6"/>
    <mergeCell ref="A12:M12"/>
    <mergeCell ref="D25:M25"/>
    <mergeCell ref="A11:M11"/>
    <mergeCell ref="D50:M50"/>
    <mergeCell ref="A49:B50"/>
    <mergeCell ref="A13:M13"/>
    <mergeCell ref="A14:M14"/>
    <mergeCell ref="A17:B17"/>
    <mergeCell ref="B18:B21"/>
    <mergeCell ref="B24:B25"/>
    <mergeCell ref="A7:M7"/>
    <mergeCell ref="A8:M8"/>
    <mergeCell ref="A9:M9"/>
    <mergeCell ref="A10:M10"/>
    <mergeCell ref="D16:M16"/>
    <mergeCell ref="A1:M1"/>
    <mergeCell ref="A2:M2"/>
    <mergeCell ref="A3:M3"/>
    <mergeCell ref="A4:M4"/>
    <mergeCell ref="A5:M5"/>
  </mergeCells>
  <phoneticPr fontId="2" type="noConversion"/>
  <hyperlinks>
    <hyperlink ref="A5:H5" location="Sheet1!A32" display="工學院碩士班及在職班"/>
    <hyperlink ref="A3:H3" location="Sheet1!A61" display="醫學院博士班"/>
    <hyperlink ref="A4:H4" location="Sheet1!A21" display="工學院大學部"/>
    <hyperlink ref="A6:H6" location="Sheet1!A62" display="工學院博士班"/>
    <hyperlink ref="A7:H7" location="Sheet1!A22" display="管理學院大學部"/>
    <hyperlink ref="A8:H8" location="Sheet1!A39" display="管理學院碩士及在職班"/>
    <hyperlink ref="A9:H9" location="Sheet1!A63" display="管理學院博士班"/>
    <hyperlink ref="A2:H2" location="Sheet1!A27" display="醫學院碩士班及在職班"/>
    <hyperlink ref="A1:H1" location="Sheet1!A18" display="醫學院大學部"/>
    <hyperlink ref="A1:M1" location="學什費徵收表!A18" display="醫學院大學部"/>
    <hyperlink ref="A2:M2" location="學什費徵收表!A25" display="醫學院碩士班及在職班"/>
    <hyperlink ref="A3:M3" location="學什費徵收表!A60" display="醫學院博士班"/>
    <hyperlink ref="A4:M4" location="學什費徵收表!A21" display="工學院大學部"/>
    <hyperlink ref="A5:M5" location="學什費徵收表!A32" display="工學院碩士班及在職班"/>
    <hyperlink ref="A6:M6" location="學什費徵收表!A62" display="工學院博士班"/>
    <hyperlink ref="A7:M7" location="學什費徵收表!A22" display="管理學院大學部"/>
    <hyperlink ref="A8:M8" location="學什費徵收表!A36" display="管理學院碩士及在職班"/>
    <hyperlink ref="A9:M9" location="學什費徵收表!A63" display="管理學院博士班"/>
  </hyperlinks>
  <printOptions horizontalCentered="1"/>
  <pageMargins left="0.35433070866141736" right="0.15748031496062992" top="0.74803149606299213" bottom="0.59055118110236227" header="0.15748031496062992" footer="0.19685039370078741"/>
  <pageSetup paperSize="9" scale="85" orientation="landscape" horizontalDpi="300" verticalDpi="300" r:id="rId1"/>
  <headerFooter alignWithMargins="0">
    <oddHeader>&amp;C&amp;"標楷體,標準"&amp;14長庚大學
110學年度學什費徵收表</oddHeader>
    <oddFooter>&amp;C&amp;"標楷體,標準"第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學什費徵收表</vt:lpstr>
      <vt:lpstr>學什費徵收表!Print_Titles</vt:lpstr>
    </vt:vector>
  </TitlesOfParts>
  <Company>cgu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</dc:creator>
  <cp:lastModifiedBy>D000004087/羅世宏</cp:lastModifiedBy>
  <cp:lastPrinted>2020-08-03T02:24:37Z</cp:lastPrinted>
  <dcterms:created xsi:type="dcterms:W3CDTF">2004-07-06T01:22:23Z</dcterms:created>
  <dcterms:modified xsi:type="dcterms:W3CDTF">2024-12-17T05:28:13Z</dcterms:modified>
</cp:coreProperties>
</file>